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Formations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Objectifs" sheetId="5" state="visible" r:id="rId5"/>
    <sheet xmlns:r="http://schemas.openxmlformats.org/officeDocument/2006/relationships" name="Ventes (corrigé)" sheetId="6" state="visible" r:id="rId6"/>
    <sheet xmlns:r="http://schemas.openxmlformats.org/officeDocument/2006/relationships" name="Résultats (corrigé)" sheetId="7" state="visible" r:id="rId7"/>
    <sheet xmlns:r="http://schemas.openxmlformats.org/officeDocument/2006/relationships" name="DAX (corrigé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€"/>
    <numFmt numFmtId="167" formatCode="#,##0 €"/>
    <numFmt numFmtId="168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165" fontId="2" fillId="0" borderId="1" pivotButton="0" quotePrefix="0" xfId="0"/>
    <xf numFmtId="166" fontId="4" fillId="0" borderId="1" pivotButton="0" quotePrefix="0" xfId="0"/>
    <xf numFmtId="0" fontId="4" fillId="0" borderId="1" pivotButton="0" quotePrefix="0" xfId="0"/>
    <xf numFmtId="0" fontId="0" fillId="0" borderId="1" pivotButton="0" quotePrefix="0" xfId="0"/>
    <xf numFmtId="167" fontId="4" fillId="0" borderId="1" pivotButton="0" quotePrefix="0" xfId="0"/>
    <xf numFmtId="168" fontId="4" fillId="0" borderId="1" pivotButton="0" quotePrefix="0" xfId="0"/>
    <xf numFmtId="167" fontId="4" fillId="0" borderId="0" pivotButton="0" quotePrefix="0" xfId="0"/>
    <xf numFmtId="168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tVentes" displayName="tVentes" ref="A1:E29" headerRowCount="1">
  <autoFilter ref="A1:E29"/>
  <tableColumns count="5">
    <tableColumn id="1" name="N°"/>
    <tableColumn id="2" name="Date"/>
    <tableColumn id="3" name="Code client"/>
    <tableColumn id="4" name="Code formation"/>
    <tableColumn id="5" name="Heures"/>
  </tableColumns>
  <tableStyleInfo name="TableStyleMedium2" showRowStripes="1"/>
</table>
</file>

<file path=xl/tables/table2.xml><?xml version="1.0" encoding="utf-8"?>
<table xmlns="http://schemas.openxmlformats.org/spreadsheetml/2006/main" id="2" name="tFormations" displayName="tFormations" ref="A1:D7" headerRowCount="1">
  <autoFilter ref="A1:D7"/>
  <tableColumns count="4">
    <tableColumn id="1" name="Code formation"/>
    <tableColumn id="2" name="Formation"/>
    <tableColumn id="3" name="Catégorie"/>
    <tableColumn id="4" name="Tarif"/>
  </tableColumns>
  <tableStyleInfo name="TableStyleMedium2" showRowStripes="1"/>
</table>
</file>

<file path=xl/tables/table3.xml><?xml version="1.0" encoding="utf-8"?>
<table xmlns="http://schemas.openxmlformats.org/spreadsheetml/2006/main" id="3" name="tClients" displayName="tClients" ref="A1:C6" headerRowCount="1">
  <autoFilter ref="A1:C6"/>
  <tableColumns count="3">
    <tableColumn id="1" name="Code client"/>
    <tableColumn id="2" name="Client"/>
    <tableColumn id="3" name="Ville"/>
  </tableColumns>
  <tableStyleInfo name="TableStyleMedium2" showRowStripes="1"/>
</table>
</file>

<file path=xl/tables/table4.xml><?xml version="1.0" encoding="utf-8"?>
<table xmlns="http://schemas.openxmlformats.org/spreadsheetml/2006/main" id="4" name="tObjectifs" displayName="tObjectifs" ref="A1:B6" headerRowCount="1">
  <autoFilter ref="A1:B6"/>
  <tableColumns count="2">
    <tableColumn id="1" name="Ville"/>
    <tableColumn id="2" name="Objectif 2026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Power Pivot : exercice de synthèse</t>
        </is>
      </c>
    </row>
    <row r="2">
      <c r="A2" s="2" t="inlineStr"/>
    </row>
    <row r="3">
      <c r="A3" s="2" t="inlineStr">
        <is>
          <t>Données : tVentes (faits), tFormations, tClients, tObjectifs. Chaque tableau est un tableau Excel nommé.</t>
        </is>
      </c>
    </row>
    <row r="4">
      <c r="A4" s="2" t="inlineStr"/>
    </row>
    <row r="5">
      <c r="A5" s="2" t="inlineStr">
        <is>
          <t>1. Fichier › Options › Compléments › Gérer : Compléments COM › Atteindre › cochez Microsoft Power Pivot for Excel.</t>
        </is>
      </c>
    </row>
    <row r="6">
      <c r="A6" s="2" t="inlineStr">
        <is>
          <t>2. Pour chaque tableau : cliquez dedans › Power Pivot › Ajouter au modèle de données. Puis fenêtre Power Pivot › Conception › Table de dates › Nouveau.</t>
        </is>
      </c>
    </row>
    <row r="7">
      <c r="A7" s="2" t="inlineStr">
        <is>
          <t>3. Vue de diagramme : reliez tVentes[Code client] à tClients[Code client], tVentes[Code formation] à tFormations[Code formation],</t>
        </is>
      </c>
    </row>
    <row r="8">
      <c r="A8" s="2" t="inlineStr">
        <is>
          <t xml:space="preserve">   tVentes[Date] à Calendrier[Date], tClients[Ville] à tObjectifs[Ville].</t>
        </is>
      </c>
    </row>
    <row r="9">
      <c r="A9" s="2" t="inlineStr">
        <is>
          <t>4. Dans tVentes, colonne calculée Montant : =tVentes[Heures]*RELATED(tFormations[Tarif])</t>
        </is>
      </c>
    </row>
    <row r="10">
      <c r="A10" s="2" t="inlineStr">
        <is>
          <t xml:space="preserve">   Mesures : CA:=SUM(tVentes[Montant]) ; Nb sessions:=COUNTROWS(tVentes) ; % du CA:=DIVIDE([CA];CALCULATE([CA];ALL(tFormations)))</t>
        </is>
      </c>
    </row>
    <row r="11">
      <c r="A11" s="2" t="inlineStr">
        <is>
          <t xml:space="preserve">   CA N-1:=CALCULATE([CA];SAMEPERIODLASTYEAR(Calendrier[Date])) ; Objectif:=SUM(tObjectifs[Objectif 2026])</t>
        </is>
      </c>
    </row>
    <row r="12">
      <c r="A12" s="2" t="inlineStr">
        <is>
          <t>5. TCD à partir du modèle : Catégorie en lignes, Année en colonnes, CA en valeurs. Comparez avec la feuille « Résultats (corrigé) ».</t>
        </is>
      </c>
    </row>
    <row r="13">
      <c r="A13" s="2" t="inlineStr">
        <is>
          <t>6. Mesure CA 2026:=CALCULATE([CA];Calendrier[Year]=2026) (colonne Year ou Année de votre table de dates), puis KPI : cible [Objectif], seuils 80 % et 100 %.</t>
        </is>
      </c>
    </row>
    <row r="14">
      <c r="A14" s="2" t="inlineStr">
        <is>
          <t xml:space="preserve">   TCD avec tObjectifs[Ville] en lignes et les champs du KPI (Valeur, Objectif, État).</t>
        </is>
      </c>
    </row>
    <row r="15">
      <c r="A15" s="2" t="inlineStr">
        <is>
          <t>7. Tableau de bord : graphique croisé CA par ville, segments Année et Catégorie connectés au TCD et au graphique (Connexions de rapport).</t>
        </is>
      </c>
    </row>
    <row r="16">
      <c r="A16" s="2" t="inlineStr"/>
    </row>
    <row r="17">
      <c r="A17" s="2" t="inlineStr">
        <is>
          <t>Corrigés : feuilles « Ventes (corrigé) », « Résultats (corrigé) » et « DAX (corrigé)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5" customWidth="1" min="4" max="4"/>
    <col width="9" customWidth="1" min="5" max="5"/>
  </cols>
  <sheetData>
    <row r="1">
      <c r="A1" s="3" t="inlineStr">
        <is>
          <t>N°</t>
        </is>
      </c>
      <c r="B1" s="3" t="inlineStr">
        <is>
          <t>Date</t>
        </is>
      </c>
      <c r="C1" s="3" t="inlineStr">
        <is>
          <t>Code client</t>
        </is>
      </c>
      <c r="D1" s="3" t="inlineStr">
        <is>
          <t>Code formation</t>
        </is>
      </c>
      <c r="E1" s="3" t="inlineStr">
        <is>
          <t>Heures</t>
        </is>
      </c>
    </row>
    <row r="2">
      <c r="A2" s="2" t="inlineStr">
        <is>
          <t>V001</t>
        </is>
      </c>
      <c r="B2" s="4" t="n">
        <v>45666</v>
      </c>
      <c r="C2" s="2" t="inlineStr">
        <is>
          <t>C01</t>
        </is>
      </c>
      <c r="D2" s="2" t="inlineStr">
        <is>
          <t>F01</t>
        </is>
      </c>
      <c r="E2" s="2" t="n">
        <v>7</v>
      </c>
    </row>
    <row r="3">
      <c r="A3" s="2" t="inlineStr">
        <is>
          <t>V002</t>
        </is>
      </c>
      <c r="B3" s="4" t="n">
        <v>45696</v>
      </c>
      <c r="C3" s="2" t="inlineStr">
        <is>
          <t>C04</t>
        </is>
      </c>
      <c r="D3" s="2" t="inlineStr">
        <is>
          <t>F06</t>
        </is>
      </c>
      <c r="E3" s="2" t="n">
        <v>14</v>
      </c>
    </row>
    <row r="4">
      <c r="A4" s="2" t="inlineStr">
        <is>
          <t>V003</t>
        </is>
      </c>
      <c r="B4" s="4" t="n">
        <v>45715</v>
      </c>
      <c r="C4" s="2" t="inlineStr">
        <is>
          <t>C02</t>
        </is>
      </c>
      <c r="D4" s="2" t="inlineStr">
        <is>
          <t>F05</t>
        </is>
      </c>
      <c r="E4" s="2" t="n">
        <v>21</v>
      </c>
    </row>
    <row r="5">
      <c r="A5" s="2" t="inlineStr">
        <is>
          <t>V004</t>
        </is>
      </c>
      <c r="B5" s="4" t="n">
        <v>45745</v>
      </c>
      <c r="C5" s="2" t="inlineStr">
        <is>
          <t>C05</t>
        </is>
      </c>
      <c r="D5" s="2" t="inlineStr">
        <is>
          <t>F04</t>
        </is>
      </c>
      <c r="E5" s="2" t="n">
        <v>14</v>
      </c>
    </row>
    <row r="6">
      <c r="A6" s="2" t="inlineStr">
        <is>
          <t>V005</t>
        </is>
      </c>
      <c r="B6" s="4" t="n">
        <v>45764</v>
      </c>
      <c r="C6" s="2" t="inlineStr">
        <is>
          <t>C03</t>
        </is>
      </c>
      <c r="D6" s="2" t="inlineStr">
        <is>
          <t>F04</t>
        </is>
      </c>
      <c r="E6" s="2" t="n">
        <v>7</v>
      </c>
    </row>
    <row r="7">
      <c r="A7" s="2" t="inlineStr">
        <is>
          <t>V006</t>
        </is>
      </c>
      <c r="B7" s="4" t="n">
        <v>45783</v>
      </c>
      <c r="C7" s="2" t="inlineStr">
        <is>
          <t>C02</t>
        </is>
      </c>
      <c r="D7" s="2" t="inlineStr">
        <is>
          <t>F03</t>
        </is>
      </c>
      <c r="E7" s="2" t="n">
        <v>14</v>
      </c>
    </row>
    <row r="8">
      <c r="A8" s="2" t="inlineStr">
        <is>
          <t>V007</t>
        </is>
      </c>
      <c r="B8" s="4" t="n">
        <v>45813</v>
      </c>
      <c r="C8" s="2" t="inlineStr">
        <is>
          <t>C05</t>
        </is>
      </c>
      <c r="D8" s="2" t="inlineStr">
        <is>
          <t>F02</t>
        </is>
      </c>
      <c r="E8" s="2" t="n">
        <v>28</v>
      </c>
    </row>
    <row r="9">
      <c r="A9" s="2" t="inlineStr">
        <is>
          <t>V008</t>
        </is>
      </c>
      <c r="B9" s="4" t="n">
        <v>45832</v>
      </c>
      <c r="C9" s="2" t="inlineStr">
        <is>
          <t>C03</t>
        </is>
      </c>
      <c r="D9" s="2" t="inlineStr">
        <is>
          <t>F01</t>
        </is>
      </c>
      <c r="E9" s="2" t="n">
        <v>7</v>
      </c>
    </row>
    <row r="10">
      <c r="A10" s="2" t="inlineStr">
        <is>
          <t>V009</t>
        </is>
      </c>
      <c r="B10" s="4" t="n">
        <v>45851</v>
      </c>
      <c r="C10" s="2" t="inlineStr">
        <is>
          <t>C01</t>
        </is>
      </c>
      <c r="D10" s="2" t="inlineStr">
        <is>
          <t>F01</t>
        </is>
      </c>
      <c r="E10" s="2" t="n">
        <v>14</v>
      </c>
    </row>
    <row r="11">
      <c r="A11" s="2" t="inlineStr">
        <is>
          <t>V010</t>
        </is>
      </c>
      <c r="B11" s="4" t="n">
        <v>45881</v>
      </c>
      <c r="C11" s="2" t="inlineStr">
        <is>
          <t>C04</t>
        </is>
      </c>
      <c r="D11" s="2" t="inlineStr">
        <is>
          <t>F06</t>
        </is>
      </c>
      <c r="E11" s="2" t="n">
        <v>21</v>
      </c>
    </row>
    <row r="12">
      <c r="A12" s="2" t="inlineStr">
        <is>
          <t>V011</t>
        </is>
      </c>
      <c r="B12" s="4" t="n">
        <v>45900</v>
      </c>
      <c r="C12" s="2" t="inlineStr">
        <is>
          <t>C03</t>
        </is>
      </c>
      <c r="D12" s="2" t="inlineStr">
        <is>
          <t>F05</t>
        </is>
      </c>
      <c r="E12" s="2" t="n">
        <v>14</v>
      </c>
    </row>
    <row r="13">
      <c r="A13" s="2" t="inlineStr">
        <is>
          <t>V012</t>
        </is>
      </c>
      <c r="B13" s="4" t="n">
        <v>45919</v>
      </c>
      <c r="C13" s="2" t="inlineStr">
        <is>
          <t>C01</t>
        </is>
      </c>
      <c r="D13" s="2" t="inlineStr">
        <is>
          <t>F04</t>
        </is>
      </c>
      <c r="E13" s="2" t="n">
        <v>7</v>
      </c>
    </row>
    <row r="14">
      <c r="A14" s="2" t="inlineStr">
        <is>
          <t>V013</t>
        </is>
      </c>
      <c r="B14" s="4" t="n">
        <v>45949</v>
      </c>
      <c r="C14" s="2" t="inlineStr">
        <is>
          <t>C04</t>
        </is>
      </c>
      <c r="D14" s="2" t="inlineStr">
        <is>
          <t>F04</t>
        </is>
      </c>
      <c r="E14" s="2" t="n">
        <v>14</v>
      </c>
    </row>
    <row r="15">
      <c r="A15" s="2" t="inlineStr">
        <is>
          <t>V014</t>
        </is>
      </c>
      <c r="B15" s="4" t="n">
        <v>45968</v>
      </c>
      <c r="C15" s="2" t="inlineStr">
        <is>
          <t>C02</t>
        </is>
      </c>
      <c r="D15" s="2" t="inlineStr">
        <is>
          <t>F03</t>
        </is>
      </c>
      <c r="E15" s="2" t="n">
        <v>28</v>
      </c>
    </row>
    <row r="16">
      <c r="A16" s="2" t="inlineStr">
        <is>
          <t>V015</t>
        </is>
      </c>
      <c r="B16" s="4" t="n">
        <v>45998</v>
      </c>
      <c r="C16" s="2" t="inlineStr">
        <is>
          <t>C05</t>
        </is>
      </c>
      <c r="D16" s="2" t="inlineStr">
        <is>
          <t>F02</t>
        </is>
      </c>
      <c r="E16" s="2" t="n">
        <v>7</v>
      </c>
    </row>
    <row r="17">
      <c r="A17" s="2" t="inlineStr">
        <is>
          <t>V016</t>
        </is>
      </c>
      <c r="B17" s="4" t="n">
        <v>46017</v>
      </c>
      <c r="C17" s="2" t="inlineStr">
        <is>
          <t>C04</t>
        </is>
      </c>
      <c r="D17" s="2" t="inlineStr">
        <is>
          <t>F01</t>
        </is>
      </c>
      <c r="E17" s="2" t="n">
        <v>14</v>
      </c>
    </row>
    <row r="18">
      <c r="A18" s="2" t="inlineStr">
        <is>
          <t>V017</t>
        </is>
      </c>
      <c r="B18" s="4" t="n">
        <v>46036</v>
      </c>
      <c r="C18" s="2" t="inlineStr">
        <is>
          <t>C02</t>
        </is>
      </c>
      <c r="D18" s="2" t="inlineStr">
        <is>
          <t>F01</t>
        </is>
      </c>
      <c r="E18" s="2" t="n">
        <v>21</v>
      </c>
    </row>
    <row r="19">
      <c r="A19" s="2" t="inlineStr">
        <is>
          <t>V018</t>
        </is>
      </c>
      <c r="B19" s="4" t="n">
        <v>46066</v>
      </c>
      <c r="C19" s="2" t="inlineStr">
        <is>
          <t>C05</t>
        </is>
      </c>
      <c r="D19" s="2" t="inlineStr">
        <is>
          <t>F06</t>
        </is>
      </c>
      <c r="E19" s="2" t="n">
        <v>14</v>
      </c>
    </row>
    <row r="20">
      <c r="A20" s="2" t="inlineStr">
        <is>
          <t>V019</t>
        </is>
      </c>
      <c r="B20" s="4" t="n">
        <v>46085</v>
      </c>
      <c r="C20" s="2" t="inlineStr">
        <is>
          <t>C03</t>
        </is>
      </c>
      <c r="D20" s="2" t="inlineStr">
        <is>
          <t>F05</t>
        </is>
      </c>
      <c r="E20" s="2" t="n">
        <v>7</v>
      </c>
    </row>
    <row r="21">
      <c r="A21" s="2" t="inlineStr">
        <is>
          <t>V020</t>
        </is>
      </c>
      <c r="B21" s="4" t="n">
        <v>46104</v>
      </c>
      <c r="C21" s="2" t="inlineStr">
        <is>
          <t>C01</t>
        </is>
      </c>
      <c r="D21" s="2" t="inlineStr">
        <is>
          <t>F04</t>
        </is>
      </c>
      <c r="E21" s="2" t="n">
        <v>14</v>
      </c>
    </row>
    <row r="22">
      <c r="A22" s="2" t="inlineStr">
        <is>
          <t>V021</t>
        </is>
      </c>
      <c r="B22" s="4" t="n">
        <v>46134</v>
      </c>
      <c r="C22" s="2" t="inlineStr">
        <is>
          <t>C05</t>
        </is>
      </c>
      <c r="D22" s="2" t="inlineStr">
        <is>
          <t>F04</t>
        </is>
      </c>
      <c r="E22" s="2" t="n">
        <v>28</v>
      </c>
    </row>
    <row r="23">
      <c r="A23" s="2" t="inlineStr">
        <is>
          <t>V022</t>
        </is>
      </c>
      <c r="B23" s="4" t="n">
        <v>46153</v>
      </c>
      <c r="C23" s="2" t="inlineStr">
        <is>
          <t>C03</t>
        </is>
      </c>
      <c r="D23" s="2" t="inlineStr">
        <is>
          <t>F03</t>
        </is>
      </c>
      <c r="E23" s="2" t="n">
        <v>7</v>
      </c>
    </row>
    <row r="24">
      <c r="A24" s="2" t="inlineStr">
        <is>
          <t>V023</t>
        </is>
      </c>
      <c r="B24" s="4" t="n">
        <v>46172</v>
      </c>
      <c r="C24" s="2" t="inlineStr">
        <is>
          <t>C01</t>
        </is>
      </c>
      <c r="D24" s="2" t="inlineStr">
        <is>
          <t>F02</t>
        </is>
      </c>
      <c r="E24" s="2" t="n">
        <v>14</v>
      </c>
    </row>
    <row r="25">
      <c r="A25" s="2" t="inlineStr">
        <is>
          <t>V024</t>
        </is>
      </c>
      <c r="B25" s="4" t="n">
        <v>46202</v>
      </c>
      <c r="C25" s="2" t="inlineStr">
        <is>
          <t>C04</t>
        </is>
      </c>
      <c r="D25" s="2" t="inlineStr">
        <is>
          <t>F01</t>
        </is>
      </c>
      <c r="E25" s="2" t="n">
        <v>21</v>
      </c>
    </row>
    <row r="26">
      <c r="A26" s="2" t="inlineStr">
        <is>
          <t>V025</t>
        </is>
      </c>
      <c r="B26" s="4" t="n">
        <v>46221</v>
      </c>
      <c r="C26" s="2" t="inlineStr">
        <is>
          <t>C02</t>
        </is>
      </c>
      <c r="D26" s="2" t="inlineStr">
        <is>
          <t>F01</t>
        </is>
      </c>
      <c r="E26" s="2" t="n">
        <v>14</v>
      </c>
    </row>
    <row r="27">
      <c r="A27" s="2" t="inlineStr">
        <is>
          <t>V026</t>
        </is>
      </c>
      <c r="B27" s="4" t="n">
        <v>46251</v>
      </c>
      <c r="C27" s="2" t="inlineStr">
        <is>
          <t>C01</t>
        </is>
      </c>
      <c r="D27" s="2" t="inlineStr">
        <is>
          <t>F06</t>
        </is>
      </c>
      <c r="E27" s="2" t="n">
        <v>7</v>
      </c>
    </row>
    <row r="28">
      <c r="A28" s="2" t="inlineStr">
        <is>
          <t>V027</t>
        </is>
      </c>
      <c r="B28" s="4" t="n">
        <v>46270</v>
      </c>
      <c r="C28" s="2" t="inlineStr">
        <is>
          <t>C04</t>
        </is>
      </c>
      <c r="D28" s="2" t="inlineStr">
        <is>
          <t>F05</t>
        </is>
      </c>
      <c r="E28" s="2" t="n">
        <v>14</v>
      </c>
    </row>
    <row r="29">
      <c r="A29" s="2" t="inlineStr">
        <is>
          <t>V028</t>
        </is>
      </c>
      <c r="B29" s="4" t="n">
        <v>46289</v>
      </c>
      <c r="C29" s="2" t="inlineStr">
        <is>
          <t>C02</t>
        </is>
      </c>
      <c r="D29" s="2" t="inlineStr">
        <is>
          <t>F04</t>
        </is>
      </c>
      <c r="E29" s="2" t="n">
        <v>28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4" customWidth="1" min="3" max="3"/>
    <col width="9" customWidth="1" min="4" max="4"/>
  </cols>
  <sheetData>
    <row r="1">
      <c r="A1" s="3" t="inlineStr">
        <is>
          <t>Code formation</t>
        </is>
      </c>
      <c r="B1" s="3" t="inlineStr">
        <is>
          <t>Formation</t>
        </is>
      </c>
      <c r="C1" s="3" t="inlineStr">
        <is>
          <t>Catégorie</t>
        </is>
      </c>
      <c r="D1" s="3" t="inlineStr">
        <is>
          <t>Tarif</t>
        </is>
      </c>
    </row>
    <row r="2">
      <c r="A2" s="2" t="inlineStr">
        <is>
          <t>F01</t>
        </is>
      </c>
      <c r="B2" s="2" t="inlineStr">
        <is>
          <t>Excel Initiation</t>
        </is>
      </c>
      <c r="C2" s="2" t="inlineStr">
        <is>
          <t>Tableur</t>
        </is>
      </c>
      <c r="D2" s="5" t="n">
        <v>45</v>
      </c>
    </row>
    <row r="3">
      <c r="A3" s="2" t="inlineStr">
        <is>
          <t>F02</t>
        </is>
      </c>
      <c r="B3" s="2" t="inlineStr">
        <is>
          <t>Excel Avancé</t>
        </is>
      </c>
      <c r="C3" s="2" t="inlineStr">
        <is>
          <t>Tableur</t>
        </is>
      </c>
      <c r="D3" s="5" t="n">
        <v>55</v>
      </c>
    </row>
    <row r="4">
      <c r="A4" s="2" t="inlineStr">
        <is>
          <t>F03</t>
        </is>
      </c>
      <c r="B4" s="2" t="inlineStr">
        <is>
          <t>Power Pivot</t>
        </is>
      </c>
      <c r="C4" s="2" t="inlineStr">
        <is>
          <t>Data</t>
        </is>
      </c>
      <c r="D4" s="5" t="n">
        <v>65</v>
      </c>
    </row>
    <row r="5">
      <c r="A5" s="2" t="inlineStr">
        <is>
          <t>F04</t>
        </is>
      </c>
      <c r="B5" s="2" t="inlineStr">
        <is>
          <t>Power BI</t>
        </is>
      </c>
      <c r="C5" s="2" t="inlineStr">
        <is>
          <t>Data</t>
        </is>
      </c>
      <c r="D5" s="5" t="n">
        <v>70</v>
      </c>
    </row>
    <row r="6">
      <c r="A6" s="2" t="inlineStr">
        <is>
          <t>F05</t>
        </is>
      </c>
      <c r="B6" s="2" t="inlineStr">
        <is>
          <t>Word</t>
        </is>
      </c>
      <c r="C6" s="2" t="inlineStr">
        <is>
          <t>Bureautique</t>
        </is>
      </c>
      <c r="D6" s="5" t="n">
        <v>40</v>
      </c>
    </row>
    <row r="7">
      <c r="A7" s="2" t="inlineStr">
        <is>
          <t>F06</t>
        </is>
      </c>
      <c r="B7" s="2" t="inlineStr">
        <is>
          <t>PowerPoint</t>
        </is>
      </c>
      <c r="C7" s="2" t="inlineStr">
        <is>
          <t>Bureautique</t>
        </is>
      </c>
      <c r="D7" s="5" t="n">
        <v>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</cols>
  <sheetData>
    <row r="1">
      <c r="A1" s="3" t="inlineStr">
        <is>
          <t>Code client</t>
        </is>
      </c>
      <c r="B1" s="3" t="inlineStr">
        <is>
          <t>Client</t>
        </is>
      </c>
      <c r="C1" s="3" t="inlineStr">
        <is>
          <t>Ville</t>
        </is>
      </c>
    </row>
    <row r="2">
      <c r="A2" s="2" t="inlineStr">
        <is>
          <t>C01</t>
        </is>
      </c>
      <c r="B2" s="2" t="inlineStr">
        <is>
          <t>Arras Métal</t>
        </is>
      </c>
      <c r="C2" s="2" t="inlineStr">
        <is>
          <t>Arras</t>
        </is>
      </c>
    </row>
    <row r="3">
      <c r="A3" s="2" t="inlineStr">
        <is>
          <t>C02</t>
        </is>
      </c>
      <c r="B3" s="2" t="inlineStr">
        <is>
          <t>Lens Logistique</t>
        </is>
      </c>
      <c r="C3" s="2" t="inlineStr">
        <is>
          <t>Lens</t>
        </is>
      </c>
    </row>
    <row r="4">
      <c r="A4" s="2" t="inlineStr">
        <is>
          <t>C03</t>
        </is>
      </c>
      <c r="B4" s="2" t="inlineStr">
        <is>
          <t>Béthune Santé</t>
        </is>
      </c>
      <c r="C4" s="2" t="inlineStr">
        <is>
          <t>Béthune</t>
        </is>
      </c>
    </row>
    <row r="5">
      <c r="A5" s="2" t="inlineStr">
        <is>
          <t>C04</t>
        </is>
      </c>
      <c r="B5" s="2" t="inlineStr">
        <is>
          <t>Hesdin Bois</t>
        </is>
      </c>
      <c r="C5" s="2" t="inlineStr">
        <is>
          <t>Hesdin</t>
        </is>
      </c>
    </row>
    <row r="6">
      <c r="A6" s="2" t="inlineStr">
        <is>
          <t>C05</t>
        </is>
      </c>
      <c r="B6" s="2" t="inlineStr">
        <is>
          <t>Audomarois Services</t>
        </is>
      </c>
      <c r="C6" s="2" t="inlineStr">
        <is>
          <t>Saint-Omer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</cols>
  <sheetData>
    <row r="1">
      <c r="A1" s="3" t="inlineStr">
        <is>
          <t>Ville</t>
        </is>
      </c>
      <c r="B1" s="3" t="inlineStr">
        <is>
          <t>Objectif 2026</t>
        </is>
      </c>
    </row>
    <row r="2">
      <c r="A2" s="2" t="inlineStr">
        <is>
          <t>Arras</t>
        </is>
      </c>
      <c r="B2" s="6" t="n">
        <v>2000</v>
      </c>
    </row>
    <row r="3">
      <c r="A3" s="2" t="inlineStr">
        <is>
          <t>Béthune</t>
        </is>
      </c>
      <c r="B3" s="6" t="n">
        <v>1500</v>
      </c>
    </row>
    <row r="4">
      <c r="A4" s="2" t="inlineStr">
        <is>
          <t>Hesdin</t>
        </is>
      </c>
      <c r="B4" s="6" t="n">
        <v>1800</v>
      </c>
    </row>
    <row r="5">
      <c r="A5" s="2" t="inlineStr">
        <is>
          <t>Lens</t>
        </is>
      </c>
      <c r="B5" s="6" t="n">
        <v>3200</v>
      </c>
    </row>
    <row r="6">
      <c r="A6" s="2" t="inlineStr">
        <is>
          <t>Saint-Omer</t>
        </is>
      </c>
      <c r="B6" s="6" t="n">
        <v>3000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5" customWidth="1" min="4" max="4"/>
    <col width="8" customWidth="1" min="5" max="5"/>
    <col width="10" customWidth="1" min="6" max="6"/>
    <col width="12" customWidth="1" min="7" max="7"/>
    <col width="13" customWidth="1" min="8" max="8"/>
    <col width="12" customWidth="1" min="9" max="9"/>
    <col width="8" customWidth="1" min="10" max="10"/>
  </cols>
  <sheetData>
    <row r="1">
      <c r="A1" s="7" t="inlineStr">
        <is>
          <t>N°</t>
        </is>
      </c>
      <c r="B1" s="7" t="inlineStr">
        <is>
          <t>Date</t>
        </is>
      </c>
      <c r="C1" s="7" t="inlineStr">
        <is>
          <t>Code client</t>
        </is>
      </c>
      <c r="D1" s="7" t="inlineStr">
        <is>
          <t>Code formation</t>
        </is>
      </c>
      <c r="E1" s="7" t="inlineStr">
        <is>
          <t>Heures</t>
        </is>
      </c>
      <c r="F1" s="7" t="inlineStr">
        <is>
          <t>Tarif</t>
        </is>
      </c>
      <c r="G1" s="7" t="inlineStr">
        <is>
          <t>Montant</t>
        </is>
      </c>
      <c r="H1" s="7" t="inlineStr">
        <is>
          <t>Catégorie</t>
        </is>
      </c>
      <c r="I1" s="7" t="inlineStr">
        <is>
          <t>Ville</t>
        </is>
      </c>
      <c r="J1" s="7" t="inlineStr">
        <is>
          <t>Année</t>
        </is>
      </c>
    </row>
    <row r="2">
      <c r="A2" s="8" t="inlineStr">
        <is>
          <t>V001</t>
        </is>
      </c>
      <c r="B2" s="9" t="n">
        <v>45666</v>
      </c>
      <c r="C2" s="8" t="inlineStr">
        <is>
          <t>C01</t>
        </is>
      </c>
      <c r="D2" s="8" t="inlineStr">
        <is>
          <t>F01</t>
        </is>
      </c>
      <c r="E2" s="8" t="n">
        <v>7</v>
      </c>
      <c r="F2" s="10">
        <f>INDEX(Formations!$D$2:$D$7,MATCH(D2,Formations!$A$2:$A$7,0))</f>
        <v/>
      </c>
      <c r="G2" s="10">
        <f>E2*F2</f>
        <v/>
      </c>
      <c r="H2" s="11">
        <f>INDEX(Formations!$C$2:$C$7,MATCH(D2,Formations!$A$2:$A$7,0))</f>
        <v/>
      </c>
      <c r="I2" s="11">
        <f>INDEX(Clients!$C$2:$C$6,MATCH(C2,Clients!$A$2:$A$6,0))</f>
        <v/>
      </c>
      <c r="J2" s="11">
        <f>YEAR(B2)</f>
        <v/>
      </c>
    </row>
    <row r="3">
      <c r="A3" s="8" t="inlineStr">
        <is>
          <t>V002</t>
        </is>
      </c>
      <c r="B3" s="9" t="n">
        <v>45696</v>
      </c>
      <c r="C3" s="8" t="inlineStr">
        <is>
          <t>C04</t>
        </is>
      </c>
      <c r="D3" s="8" t="inlineStr">
        <is>
          <t>F06</t>
        </is>
      </c>
      <c r="E3" s="8" t="n">
        <v>14</v>
      </c>
      <c r="F3" s="10">
        <f>INDEX(Formations!$D$2:$D$7,MATCH(D3,Formations!$A$2:$A$7,0))</f>
        <v/>
      </c>
      <c r="G3" s="10">
        <f>E3*F3</f>
        <v/>
      </c>
      <c r="H3" s="11">
        <f>INDEX(Formations!$C$2:$C$7,MATCH(D3,Formations!$A$2:$A$7,0))</f>
        <v/>
      </c>
      <c r="I3" s="11">
        <f>INDEX(Clients!$C$2:$C$6,MATCH(C3,Clients!$A$2:$A$6,0))</f>
        <v/>
      </c>
      <c r="J3" s="11">
        <f>YEAR(B3)</f>
        <v/>
      </c>
    </row>
    <row r="4">
      <c r="A4" s="8" t="inlineStr">
        <is>
          <t>V003</t>
        </is>
      </c>
      <c r="B4" s="9" t="n">
        <v>45715</v>
      </c>
      <c r="C4" s="8" t="inlineStr">
        <is>
          <t>C02</t>
        </is>
      </c>
      <c r="D4" s="8" t="inlineStr">
        <is>
          <t>F05</t>
        </is>
      </c>
      <c r="E4" s="8" t="n">
        <v>21</v>
      </c>
      <c r="F4" s="10">
        <f>INDEX(Formations!$D$2:$D$7,MATCH(D4,Formations!$A$2:$A$7,0))</f>
        <v/>
      </c>
      <c r="G4" s="10">
        <f>E4*F4</f>
        <v/>
      </c>
      <c r="H4" s="11">
        <f>INDEX(Formations!$C$2:$C$7,MATCH(D4,Formations!$A$2:$A$7,0))</f>
        <v/>
      </c>
      <c r="I4" s="11">
        <f>INDEX(Clients!$C$2:$C$6,MATCH(C4,Clients!$A$2:$A$6,0))</f>
        <v/>
      </c>
      <c r="J4" s="11">
        <f>YEAR(B4)</f>
        <v/>
      </c>
    </row>
    <row r="5">
      <c r="A5" s="8" t="inlineStr">
        <is>
          <t>V004</t>
        </is>
      </c>
      <c r="B5" s="9" t="n">
        <v>45745</v>
      </c>
      <c r="C5" s="8" t="inlineStr">
        <is>
          <t>C05</t>
        </is>
      </c>
      <c r="D5" s="8" t="inlineStr">
        <is>
          <t>F04</t>
        </is>
      </c>
      <c r="E5" s="8" t="n">
        <v>14</v>
      </c>
      <c r="F5" s="10">
        <f>INDEX(Formations!$D$2:$D$7,MATCH(D5,Formations!$A$2:$A$7,0))</f>
        <v/>
      </c>
      <c r="G5" s="10">
        <f>E5*F5</f>
        <v/>
      </c>
      <c r="H5" s="11">
        <f>INDEX(Formations!$C$2:$C$7,MATCH(D5,Formations!$A$2:$A$7,0))</f>
        <v/>
      </c>
      <c r="I5" s="11">
        <f>INDEX(Clients!$C$2:$C$6,MATCH(C5,Clients!$A$2:$A$6,0))</f>
        <v/>
      </c>
      <c r="J5" s="11">
        <f>YEAR(B5)</f>
        <v/>
      </c>
    </row>
    <row r="6">
      <c r="A6" s="8" t="inlineStr">
        <is>
          <t>V005</t>
        </is>
      </c>
      <c r="B6" s="9" t="n">
        <v>45764</v>
      </c>
      <c r="C6" s="8" t="inlineStr">
        <is>
          <t>C03</t>
        </is>
      </c>
      <c r="D6" s="8" t="inlineStr">
        <is>
          <t>F04</t>
        </is>
      </c>
      <c r="E6" s="8" t="n">
        <v>7</v>
      </c>
      <c r="F6" s="10">
        <f>INDEX(Formations!$D$2:$D$7,MATCH(D6,Formations!$A$2:$A$7,0))</f>
        <v/>
      </c>
      <c r="G6" s="10">
        <f>E6*F6</f>
        <v/>
      </c>
      <c r="H6" s="11">
        <f>INDEX(Formations!$C$2:$C$7,MATCH(D6,Formations!$A$2:$A$7,0))</f>
        <v/>
      </c>
      <c r="I6" s="11">
        <f>INDEX(Clients!$C$2:$C$6,MATCH(C6,Clients!$A$2:$A$6,0))</f>
        <v/>
      </c>
      <c r="J6" s="11">
        <f>YEAR(B6)</f>
        <v/>
      </c>
    </row>
    <row r="7">
      <c r="A7" s="8" t="inlineStr">
        <is>
          <t>V006</t>
        </is>
      </c>
      <c r="B7" s="9" t="n">
        <v>45783</v>
      </c>
      <c r="C7" s="8" t="inlineStr">
        <is>
          <t>C02</t>
        </is>
      </c>
      <c r="D7" s="8" t="inlineStr">
        <is>
          <t>F03</t>
        </is>
      </c>
      <c r="E7" s="8" t="n">
        <v>14</v>
      </c>
      <c r="F7" s="10">
        <f>INDEX(Formations!$D$2:$D$7,MATCH(D7,Formations!$A$2:$A$7,0))</f>
        <v/>
      </c>
      <c r="G7" s="10">
        <f>E7*F7</f>
        <v/>
      </c>
      <c r="H7" s="11">
        <f>INDEX(Formations!$C$2:$C$7,MATCH(D7,Formations!$A$2:$A$7,0))</f>
        <v/>
      </c>
      <c r="I7" s="11">
        <f>INDEX(Clients!$C$2:$C$6,MATCH(C7,Clients!$A$2:$A$6,0))</f>
        <v/>
      </c>
      <c r="J7" s="11">
        <f>YEAR(B7)</f>
        <v/>
      </c>
    </row>
    <row r="8">
      <c r="A8" s="8" t="inlineStr">
        <is>
          <t>V007</t>
        </is>
      </c>
      <c r="B8" s="9" t="n">
        <v>45813</v>
      </c>
      <c r="C8" s="8" t="inlineStr">
        <is>
          <t>C05</t>
        </is>
      </c>
      <c r="D8" s="8" t="inlineStr">
        <is>
          <t>F02</t>
        </is>
      </c>
      <c r="E8" s="8" t="n">
        <v>28</v>
      </c>
      <c r="F8" s="10">
        <f>INDEX(Formations!$D$2:$D$7,MATCH(D8,Formations!$A$2:$A$7,0))</f>
        <v/>
      </c>
      <c r="G8" s="10">
        <f>E8*F8</f>
        <v/>
      </c>
      <c r="H8" s="11">
        <f>INDEX(Formations!$C$2:$C$7,MATCH(D8,Formations!$A$2:$A$7,0))</f>
        <v/>
      </c>
      <c r="I8" s="11">
        <f>INDEX(Clients!$C$2:$C$6,MATCH(C8,Clients!$A$2:$A$6,0))</f>
        <v/>
      </c>
      <c r="J8" s="11">
        <f>YEAR(B8)</f>
        <v/>
      </c>
    </row>
    <row r="9">
      <c r="A9" s="8" t="inlineStr">
        <is>
          <t>V008</t>
        </is>
      </c>
      <c r="B9" s="9" t="n">
        <v>45832</v>
      </c>
      <c r="C9" s="8" t="inlineStr">
        <is>
          <t>C03</t>
        </is>
      </c>
      <c r="D9" s="8" t="inlineStr">
        <is>
          <t>F01</t>
        </is>
      </c>
      <c r="E9" s="8" t="n">
        <v>7</v>
      </c>
      <c r="F9" s="10">
        <f>INDEX(Formations!$D$2:$D$7,MATCH(D9,Formations!$A$2:$A$7,0))</f>
        <v/>
      </c>
      <c r="G9" s="10">
        <f>E9*F9</f>
        <v/>
      </c>
      <c r="H9" s="11">
        <f>INDEX(Formations!$C$2:$C$7,MATCH(D9,Formations!$A$2:$A$7,0))</f>
        <v/>
      </c>
      <c r="I9" s="11">
        <f>INDEX(Clients!$C$2:$C$6,MATCH(C9,Clients!$A$2:$A$6,0))</f>
        <v/>
      </c>
      <c r="J9" s="11">
        <f>YEAR(B9)</f>
        <v/>
      </c>
    </row>
    <row r="10">
      <c r="A10" s="8" t="inlineStr">
        <is>
          <t>V009</t>
        </is>
      </c>
      <c r="B10" s="9" t="n">
        <v>45851</v>
      </c>
      <c r="C10" s="8" t="inlineStr">
        <is>
          <t>C01</t>
        </is>
      </c>
      <c r="D10" s="8" t="inlineStr">
        <is>
          <t>F01</t>
        </is>
      </c>
      <c r="E10" s="8" t="n">
        <v>14</v>
      </c>
      <c r="F10" s="10">
        <f>INDEX(Formations!$D$2:$D$7,MATCH(D10,Formations!$A$2:$A$7,0))</f>
        <v/>
      </c>
      <c r="G10" s="10">
        <f>E10*F10</f>
        <v/>
      </c>
      <c r="H10" s="11">
        <f>INDEX(Formations!$C$2:$C$7,MATCH(D10,Formations!$A$2:$A$7,0))</f>
        <v/>
      </c>
      <c r="I10" s="11">
        <f>INDEX(Clients!$C$2:$C$6,MATCH(C10,Clients!$A$2:$A$6,0))</f>
        <v/>
      </c>
      <c r="J10" s="11">
        <f>YEAR(B10)</f>
        <v/>
      </c>
    </row>
    <row r="11">
      <c r="A11" s="8" t="inlineStr">
        <is>
          <t>V010</t>
        </is>
      </c>
      <c r="B11" s="9" t="n">
        <v>45881</v>
      </c>
      <c r="C11" s="8" t="inlineStr">
        <is>
          <t>C04</t>
        </is>
      </c>
      <c r="D11" s="8" t="inlineStr">
        <is>
          <t>F06</t>
        </is>
      </c>
      <c r="E11" s="8" t="n">
        <v>21</v>
      </c>
      <c r="F11" s="10">
        <f>INDEX(Formations!$D$2:$D$7,MATCH(D11,Formations!$A$2:$A$7,0))</f>
        <v/>
      </c>
      <c r="G11" s="10">
        <f>E11*F11</f>
        <v/>
      </c>
      <c r="H11" s="11">
        <f>INDEX(Formations!$C$2:$C$7,MATCH(D11,Formations!$A$2:$A$7,0))</f>
        <v/>
      </c>
      <c r="I11" s="11">
        <f>INDEX(Clients!$C$2:$C$6,MATCH(C11,Clients!$A$2:$A$6,0))</f>
        <v/>
      </c>
      <c r="J11" s="11">
        <f>YEAR(B11)</f>
        <v/>
      </c>
    </row>
    <row r="12">
      <c r="A12" s="8" t="inlineStr">
        <is>
          <t>V011</t>
        </is>
      </c>
      <c r="B12" s="9" t="n">
        <v>45900</v>
      </c>
      <c r="C12" s="8" t="inlineStr">
        <is>
          <t>C03</t>
        </is>
      </c>
      <c r="D12" s="8" t="inlineStr">
        <is>
          <t>F05</t>
        </is>
      </c>
      <c r="E12" s="8" t="n">
        <v>14</v>
      </c>
      <c r="F12" s="10">
        <f>INDEX(Formations!$D$2:$D$7,MATCH(D12,Formations!$A$2:$A$7,0))</f>
        <v/>
      </c>
      <c r="G12" s="10">
        <f>E12*F12</f>
        <v/>
      </c>
      <c r="H12" s="11">
        <f>INDEX(Formations!$C$2:$C$7,MATCH(D12,Formations!$A$2:$A$7,0))</f>
        <v/>
      </c>
      <c r="I12" s="11">
        <f>INDEX(Clients!$C$2:$C$6,MATCH(C12,Clients!$A$2:$A$6,0))</f>
        <v/>
      </c>
      <c r="J12" s="11">
        <f>YEAR(B12)</f>
        <v/>
      </c>
    </row>
    <row r="13">
      <c r="A13" s="8" t="inlineStr">
        <is>
          <t>V012</t>
        </is>
      </c>
      <c r="B13" s="9" t="n">
        <v>45919</v>
      </c>
      <c r="C13" s="8" t="inlineStr">
        <is>
          <t>C01</t>
        </is>
      </c>
      <c r="D13" s="8" t="inlineStr">
        <is>
          <t>F04</t>
        </is>
      </c>
      <c r="E13" s="8" t="n">
        <v>7</v>
      </c>
      <c r="F13" s="10">
        <f>INDEX(Formations!$D$2:$D$7,MATCH(D13,Formations!$A$2:$A$7,0))</f>
        <v/>
      </c>
      <c r="G13" s="10">
        <f>E13*F13</f>
        <v/>
      </c>
      <c r="H13" s="11">
        <f>INDEX(Formations!$C$2:$C$7,MATCH(D13,Formations!$A$2:$A$7,0))</f>
        <v/>
      </c>
      <c r="I13" s="11">
        <f>INDEX(Clients!$C$2:$C$6,MATCH(C13,Clients!$A$2:$A$6,0))</f>
        <v/>
      </c>
      <c r="J13" s="11">
        <f>YEAR(B13)</f>
        <v/>
      </c>
    </row>
    <row r="14">
      <c r="A14" s="8" t="inlineStr">
        <is>
          <t>V013</t>
        </is>
      </c>
      <c r="B14" s="9" t="n">
        <v>45949</v>
      </c>
      <c r="C14" s="8" t="inlineStr">
        <is>
          <t>C04</t>
        </is>
      </c>
      <c r="D14" s="8" t="inlineStr">
        <is>
          <t>F04</t>
        </is>
      </c>
      <c r="E14" s="8" t="n">
        <v>14</v>
      </c>
      <c r="F14" s="10">
        <f>INDEX(Formations!$D$2:$D$7,MATCH(D14,Formations!$A$2:$A$7,0))</f>
        <v/>
      </c>
      <c r="G14" s="10">
        <f>E14*F14</f>
        <v/>
      </c>
      <c r="H14" s="11">
        <f>INDEX(Formations!$C$2:$C$7,MATCH(D14,Formations!$A$2:$A$7,0))</f>
        <v/>
      </c>
      <c r="I14" s="11">
        <f>INDEX(Clients!$C$2:$C$6,MATCH(C14,Clients!$A$2:$A$6,0))</f>
        <v/>
      </c>
      <c r="J14" s="11">
        <f>YEAR(B14)</f>
        <v/>
      </c>
    </row>
    <row r="15">
      <c r="A15" s="8" t="inlineStr">
        <is>
          <t>V014</t>
        </is>
      </c>
      <c r="B15" s="9" t="n">
        <v>45968</v>
      </c>
      <c r="C15" s="8" t="inlineStr">
        <is>
          <t>C02</t>
        </is>
      </c>
      <c r="D15" s="8" t="inlineStr">
        <is>
          <t>F03</t>
        </is>
      </c>
      <c r="E15" s="8" t="n">
        <v>28</v>
      </c>
      <c r="F15" s="10">
        <f>INDEX(Formations!$D$2:$D$7,MATCH(D15,Formations!$A$2:$A$7,0))</f>
        <v/>
      </c>
      <c r="G15" s="10">
        <f>E15*F15</f>
        <v/>
      </c>
      <c r="H15" s="11">
        <f>INDEX(Formations!$C$2:$C$7,MATCH(D15,Formations!$A$2:$A$7,0))</f>
        <v/>
      </c>
      <c r="I15" s="11">
        <f>INDEX(Clients!$C$2:$C$6,MATCH(C15,Clients!$A$2:$A$6,0))</f>
        <v/>
      </c>
      <c r="J15" s="11">
        <f>YEAR(B15)</f>
        <v/>
      </c>
    </row>
    <row r="16">
      <c r="A16" s="8" t="inlineStr">
        <is>
          <t>V015</t>
        </is>
      </c>
      <c r="B16" s="9" t="n">
        <v>45998</v>
      </c>
      <c r="C16" s="8" t="inlineStr">
        <is>
          <t>C05</t>
        </is>
      </c>
      <c r="D16" s="8" t="inlineStr">
        <is>
          <t>F02</t>
        </is>
      </c>
      <c r="E16" s="8" t="n">
        <v>7</v>
      </c>
      <c r="F16" s="10">
        <f>INDEX(Formations!$D$2:$D$7,MATCH(D16,Formations!$A$2:$A$7,0))</f>
        <v/>
      </c>
      <c r="G16" s="10">
        <f>E16*F16</f>
        <v/>
      </c>
      <c r="H16" s="11">
        <f>INDEX(Formations!$C$2:$C$7,MATCH(D16,Formations!$A$2:$A$7,0))</f>
        <v/>
      </c>
      <c r="I16" s="11">
        <f>INDEX(Clients!$C$2:$C$6,MATCH(C16,Clients!$A$2:$A$6,0))</f>
        <v/>
      </c>
      <c r="J16" s="11">
        <f>YEAR(B16)</f>
        <v/>
      </c>
    </row>
    <row r="17">
      <c r="A17" s="8" t="inlineStr">
        <is>
          <t>V016</t>
        </is>
      </c>
      <c r="B17" s="9" t="n">
        <v>46017</v>
      </c>
      <c r="C17" s="8" t="inlineStr">
        <is>
          <t>C04</t>
        </is>
      </c>
      <c r="D17" s="8" t="inlineStr">
        <is>
          <t>F01</t>
        </is>
      </c>
      <c r="E17" s="8" t="n">
        <v>14</v>
      </c>
      <c r="F17" s="10">
        <f>INDEX(Formations!$D$2:$D$7,MATCH(D17,Formations!$A$2:$A$7,0))</f>
        <v/>
      </c>
      <c r="G17" s="10">
        <f>E17*F17</f>
        <v/>
      </c>
      <c r="H17" s="11">
        <f>INDEX(Formations!$C$2:$C$7,MATCH(D17,Formations!$A$2:$A$7,0))</f>
        <v/>
      </c>
      <c r="I17" s="11">
        <f>INDEX(Clients!$C$2:$C$6,MATCH(C17,Clients!$A$2:$A$6,0))</f>
        <v/>
      </c>
      <c r="J17" s="11">
        <f>YEAR(B17)</f>
        <v/>
      </c>
    </row>
    <row r="18">
      <c r="A18" s="8" t="inlineStr">
        <is>
          <t>V017</t>
        </is>
      </c>
      <c r="B18" s="9" t="n">
        <v>46036</v>
      </c>
      <c r="C18" s="8" t="inlineStr">
        <is>
          <t>C02</t>
        </is>
      </c>
      <c r="D18" s="8" t="inlineStr">
        <is>
          <t>F01</t>
        </is>
      </c>
      <c r="E18" s="8" t="n">
        <v>21</v>
      </c>
      <c r="F18" s="10">
        <f>INDEX(Formations!$D$2:$D$7,MATCH(D18,Formations!$A$2:$A$7,0))</f>
        <v/>
      </c>
      <c r="G18" s="10">
        <f>E18*F18</f>
        <v/>
      </c>
      <c r="H18" s="11">
        <f>INDEX(Formations!$C$2:$C$7,MATCH(D18,Formations!$A$2:$A$7,0))</f>
        <v/>
      </c>
      <c r="I18" s="11">
        <f>INDEX(Clients!$C$2:$C$6,MATCH(C18,Clients!$A$2:$A$6,0))</f>
        <v/>
      </c>
      <c r="J18" s="11">
        <f>YEAR(B18)</f>
        <v/>
      </c>
    </row>
    <row r="19">
      <c r="A19" s="8" t="inlineStr">
        <is>
          <t>V018</t>
        </is>
      </c>
      <c r="B19" s="9" t="n">
        <v>46066</v>
      </c>
      <c r="C19" s="8" t="inlineStr">
        <is>
          <t>C05</t>
        </is>
      </c>
      <c r="D19" s="8" t="inlineStr">
        <is>
          <t>F06</t>
        </is>
      </c>
      <c r="E19" s="8" t="n">
        <v>14</v>
      </c>
      <c r="F19" s="10">
        <f>INDEX(Formations!$D$2:$D$7,MATCH(D19,Formations!$A$2:$A$7,0))</f>
        <v/>
      </c>
      <c r="G19" s="10">
        <f>E19*F19</f>
        <v/>
      </c>
      <c r="H19" s="11">
        <f>INDEX(Formations!$C$2:$C$7,MATCH(D19,Formations!$A$2:$A$7,0))</f>
        <v/>
      </c>
      <c r="I19" s="11">
        <f>INDEX(Clients!$C$2:$C$6,MATCH(C19,Clients!$A$2:$A$6,0))</f>
        <v/>
      </c>
      <c r="J19" s="11">
        <f>YEAR(B19)</f>
        <v/>
      </c>
    </row>
    <row r="20">
      <c r="A20" s="8" t="inlineStr">
        <is>
          <t>V019</t>
        </is>
      </c>
      <c r="B20" s="9" t="n">
        <v>46085</v>
      </c>
      <c r="C20" s="8" t="inlineStr">
        <is>
          <t>C03</t>
        </is>
      </c>
      <c r="D20" s="8" t="inlineStr">
        <is>
          <t>F05</t>
        </is>
      </c>
      <c r="E20" s="8" t="n">
        <v>7</v>
      </c>
      <c r="F20" s="10">
        <f>INDEX(Formations!$D$2:$D$7,MATCH(D20,Formations!$A$2:$A$7,0))</f>
        <v/>
      </c>
      <c r="G20" s="10">
        <f>E20*F20</f>
        <v/>
      </c>
      <c r="H20" s="11">
        <f>INDEX(Formations!$C$2:$C$7,MATCH(D20,Formations!$A$2:$A$7,0))</f>
        <v/>
      </c>
      <c r="I20" s="11">
        <f>INDEX(Clients!$C$2:$C$6,MATCH(C20,Clients!$A$2:$A$6,0))</f>
        <v/>
      </c>
      <c r="J20" s="11">
        <f>YEAR(B20)</f>
        <v/>
      </c>
    </row>
    <row r="21">
      <c r="A21" s="8" t="inlineStr">
        <is>
          <t>V020</t>
        </is>
      </c>
      <c r="B21" s="9" t="n">
        <v>46104</v>
      </c>
      <c r="C21" s="8" t="inlineStr">
        <is>
          <t>C01</t>
        </is>
      </c>
      <c r="D21" s="8" t="inlineStr">
        <is>
          <t>F04</t>
        </is>
      </c>
      <c r="E21" s="8" t="n">
        <v>14</v>
      </c>
      <c r="F21" s="10">
        <f>INDEX(Formations!$D$2:$D$7,MATCH(D21,Formations!$A$2:$A$7,0))</f>
        <v/>
      </c>
      <c r="G21" s="10">
        <f>E21*F21</f>
        <v/>
      </c>
      <c r="H21" s="11">
        <f>INDEX(Formations!$C$2:$C$7,MATCH(D21,Formations!$A$2:$A$7,0))</f>
        <v/>
      </c>
      <c r="I21" s="11">
        <f>INDEX(Clients!$C$2:$C$6,MATCH(C21,Clients!$A$2:$A$6,0))</f>
        <v/>
      </c>
      <c r="J21" s="11">
        <f>YEAR(B21)</f>
        <v/>
      </c>
    </row>
    <row r="22">
      <c r="A22" s="8" t="inlineStr">
        <is>
          <t>V021</t>
        </is>
      </c>
      <c r="B22" s="9" t="n">
        <v>46134</v>
      </c>
      <c r="C22" s="8" t="inlineStr">
        <is>
          <t>C05</t>
        </is>
      </c>
      <c r="D22" s="8" t="inlineStr">
        <is>
          <t>F04</t>
        </is>
      </c>
      <c r="E22" s="8" t="n">
        <v>28</v>
      </c>
      <c r="F22" s="10">
        <f>INDEX(Formations!$D$2:$D$7,MATCH(D22,Formations!$A$2:$A$7,0))</f>
        <v/>
      </c>
      <c r="G22" s="10">
        <f>E22*F22</f>
        <v/>
      </c>
      <c r="H22" s="11">
        <f>INDEX(Formations!$C$2:$C$7,MATCH(D22,Formations!$A$2:$A$7,0))</f>
        <v/>
      </c>
      <c r="I22" s="11">
        <f>INDEX(Clients!$C$2:$C$6,MATCH(C22,Clients!$A$2:$A$6,0))</f>
        <v/>
      </c>
      <c r="J22" s="11">
        <f>YEAR(B22)</f>
        <v/>
      </c>
    </row>
    <row r="23">
      <c r="A23" s="8" t="inlineStr">
        <is>
          <t>V022</t>
        </is>
      </c>
      <c r="B23" s="9" t="n">
        <v>46153</v>
      </c>
      <c r="C23" s="8" t="inlineStr">
        <is>
          <t>C03</t>
        </is>
      </c>
      <c r="D23" s="8" t="inlineStr">
        <is>
          <t>F03</t>
        </is>
      </c>
      <c r="E23" s="8" t="n">
        <v>7</v>
      </c>
      <c r="F23" s="10">
        <f>INDEX(Formations!$D$2:$D$7,MATCH(D23,Formations!$A$2:$A$7,0))</f>
        <v/>
      </c>
      <c r="G23" s="10">
        <f>E23*F23</f>
        <v/>
      </c>
      <c r="H23" s="11">
        <f>INDEX(Formations!$C$2:$C$7,MATCH(D23,Formations!$A$2:$A$7,0))</f>
        <v/>
      </c>
      <c r="I23" s="11">
        <f>INDEX(Clients!$C$2:$C$6,MATCH(C23,Clients!$A$2:$A$6,0))</f>
        <v/>
      </c>
      <c r="J23" s="11">
        <f>YEAR(B23)</f>
        <v/>
      </c>
    </row>
    <row r="24">
      <c r="A24" s="8" t="inlineStr">
        <is>
          <t>V023</t>
        </is>
      </c>
      <c r="B24" s="9" t="n">
        <v>46172</v>
      </c>
      <c r="C24" s="8" t="inlineStr">
        <is>
          <t>C01</t>
        </is>
      </c>
      <c r="D24" s="8" t="inlineStr">
        <is>
          <t>F02</t>
        </is>
      </c>
      <c r="E24" s="8" t="n">
        <v>14</v>
      </c>
      <c r="F24" s="10">
        <f>INDEX(Formations!$D$2:$D$7,MATCH(D24,Formations!$A$2:$A$7,0))</f>
        <v/>
      </c>
      <c r="G24" s="10">
        <f>E24*F24</f>
        <v/>
      </c>
      <c r="H24" s="11">
        <f>INDEX(Formations!$C$2:$C$7,MATCH(D24,Formations!$A$2:$A$7,0))</f>
        <v/>
      </c>
      <c r="I24" s="11">
        <f>INDEX(Clients!$C$2:$C$6,MATCH(C24,Clients!$A$2:$A$6,0))</f>
        <v/>
      </c>
      <c r="J24" s="11">
        <f>YEAR(B24)</f>
        <v/>
      </c>
    </row>
    <row r="25">
      <c r="A25" s="8" t="inlineStr">
        <is>
          <t>V024</t>
        </is>
      </c>
      <c r="B25" s="9" t="n">
        <v>46202</v>
      </c>
      <c r="C25" s="8" t="inlineStr">
        <is>
          <t>C04</t>
        </is>
      </c>
      <c r="D25" s="8" t="inlineStr">
        <is>
          <t>F01</t>
        </is>
      </c>
      <c r="E25" s="8" t="n">
        <v>21</v>
      </c>
      <c r="F25" s="10">
        <f>INDEX(Formations!$D$2:$D$7,MATCH(D25,Formations!$A$2:$A$7,0))</f>
        <v/>
      </c>
      <c r="G25" s="10">
        <f>E25*F25</f>
        <v/>
      </c>
      <c r="H25" s="11">
        <f>INDEX(Formations!$C$2:$C$7,MATCH(D25,Formations!$A$2:$A$7,0))</f>
        <v/>
      </c>
      <c r="I25" s="11">
        <f>INDEX(Clients!$C$2:$C$6,MATCH(C25,Clients!$A$2:$A$6,0))</f>
        <v/>
      </c>
      <c r="J25" s="11">
        <f>YEAR(B25)</f>
        <v/>
      </c>
    </row>
    <row r="26">
      <c r="A26" s="8" t="inlineStr">
        <is>
          <t>V025</t>
        </is>
      </c>
      <c r="B26" s="9" t="n">
        <v>46221</v>
      </c>
      <c r="C26" s="8" t="inlineStr">
        <is>
          <t>C02</t>
        </is>
      </c>
      <c r="D26" s="8" t="inlineStr">
        <is>
          <t>F01</t>
        </is>
      </c>
      <c r="E26" s="8" t="n">
        <v>14</v>
      </c>
      <c r="F26" s="10">
        <f>INDEX(Formations!$D$2:$D$7,MATCH(D26,Formations!$A$2:$A$7,0))</f>
        <v/>
      </c>
      <c r="G26" s="10">
        <f>E26*F26</f>
        <v/>
      </c>
      <c r="H26" s="11">
        <f>INDEX(Formations!$C$2:$C$7,MATCH(D26,Formations!$A$2:$A$7,0))</f>
        <v/>
      </c>
      <c r="I26" s="11">
        <f>INDEX(Clients!$C$2:$C$6,MATCH(C26,Clients!$A$2:$A$6,0))</f>
        <v/>
      </c>
      <c r="J26" s="11">
        <f>YEAR(B26)</f>
        <v/>
      </c>
    </row>
    <row r="27">
      <c r="A27" s="8" t="inlineStr">
        <is>
          <t>V026</t>
        </is>
      </c>
      <c r="B27" s="9" t="n">
        <v>46251</v>
      </c>
      <c r="C27" s="8" t="inlineStr">
        <is>
          <t>C01</t>
        </is>
      </c>
      <c r="D27" s="8" t="inlineStr">
        <is>
          <t>F06</t>
        </is>
      </c>
      <c r="E27" s="8" t="n">
        <v>7</v>
      </c>
      <c r="F27" s="10">
        <f>INDEX(Formations!$D$2:$D$7,MATCH(D27,Formations!$A$2:$A$7,0))</f>
        <v/>
      </c>
      <c r="G27" s="10">
        <f>E27*F27</f>
        <v/>
      </c>
      <c r="H27" s="11">
        <f>INDEX(Formations!$C$2:$C$7,MATCH(D27,Formations!$A$2:$A$7,0))</f>
        <v/>
      </c>
      <c r="I27" s="11">
        <f>INDEX(Clients!$C$2:$C$6,MATCH(C27,Clients!$A$2:$A$6,0))</f>
        <v/>
      </c>
      <c r="J27" s="11">
        <f>YEAR(B27)</f>
        <v/>
      </c>
    </row>
    <row r="28">
      <c r="A28" s="8" t="inlineStr">
        <is>
          <t>V027</t>
        </is>
      </c>
      <c r="B28" s="9" t="n">
        <v>46270</v>
      </c>
      <c r="C28" s="8" t="inlineStr">
        <is>
          <t>C04</t>
        </is>
      </c>
      <c r="D28" s="8" t="inlineStr">
        <is>
          <t>F05</t>
        </is>
      </c>
      <c r="E28" s="8" t="n">
        <v>14</v>
      </c>
      <c r="F28" s="10">
        <f>INDEX(Formations!$D$2:$D$7,MATCH(D28,Formations!$A$2:$A$7,0))</f>
        <v/>
      </c>
      <c r="G28" s="10">
        <f>E28*F28</f>
        <v/>
      </c>
      <c r="H28" s="11">
        <f>INDEX(Formations!$C$2:$C$7,MATCH(D28,Formations!$A$2:$A$7,0))</f>
        <v/>
      </c>
      <c r="I28" s="11">
        <f>INDEX(Clients!$C$2:$C$6,MATCH(C28,Clients!$A$2:$A$6,0))</f>
        <v/>
      </c>
      <c r="J28" s="11">
        <f>YEAR(B28)</f>
        <v/>
      </c>
    </row>
    <row r="29">
      <c r="A29" s="8" t="inlineStr">
        <is>
          <t>V028</t>
        </is>
      </c>
      <c r="B29" s="9" t="n">
        <v>46289</v>
      </c>
      <c r="C29" s="8" t="inlineStr">
        <is>
          <t>C02</t>
        </is>
      </c>
      <c r="D29" s="8" t="inlineStr">
        <is>
          <t>F04</t>
        </is>
      </c>
      <c r="E29" s="8" t="n">
        <v>28</v>
      </c>
      <c r="F29" s="10">
        <f>INDEX(Formations!$D$2:$D$7,MATCH(D29,Formations!$A$2:$A$7,0))</f>
        <v/>
      </c>
      <c r="G29" s="10">
        <f>E29*F29</f>
        <v/>
      </c>
      <c r="H29" s="11">
        <f>INDEX(Formations!$C$2:$C$7,MATCH(D29,Formations!$A$2:$A$7,0))</f>
        <v/>
      </c>
      <c r="I29" s="11">
        <f>INDEX(Clients!$C$2:$C$6,MATCH(C29,Clients!$A$2:$A$6,0))</f>
        <v/>
      </c>
      <c r="J29" s="11">
        <f>YEAR(B29)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CA par catégorie et par année (TCD attendu)</t>
        </is>
      </c>
    </row>
    <row r="3">
      <c r="A3" s="7" t="inlineStr">
        <is>
          <t>Catégorie</t>
        </is>
      </c>
      <c r="B3" s="7" t="inlineStr">
        <is>
          <t>2025</t>
        </is>
      </c>
      <c r="C3" s="7" t="inlineStr">
        <is>
          <t>2026</t>
        </is>
      </c>
      <c r="D3" s="7" t="inlineStr">
        <is>
          <t>Total</t>
        </is>
      </c>
      <c r="E3" s="7" t="inlineStr">
        <is>
          <t>% du CA</t>
        </is>
      </c>
    </row>
    <row r="4">
      <c r="A4" s="12" t="inlineStr">
        <is>
          <t>Bureautique</t>
        </is>
      </c>
      <c r="B4" s="13">
        <f>SUMIFS('Ventes (corrigé)'!$G$2:$G$29,'Ventes (corrigé)'!$H$2:$H$29,$A4,'Ventes (corrigé)'!$J$2:$J$29,2025)</f>
        <v/>
      </c>
      <c r="C4" s="13">
        <f>SUMIFS('Ventes (corrigé)'!$G$2:$G$29,'Ventes (corrigé)'!$H$2:$H$29,$A4,'Ventes (corrigé)'!$J$2:$J$29,2026)</f>
        <v/>
      </c>
      <c r="D4" s="13">
        <f>B4+C4</f>
        <v/>
      </c>
      <c r="E4" s="14">
        <f>D4/$D$7</f>
        <v/>
      </c>
    </row>
    <row r="5">
      <c r="A5" s="12" t="inlineStr">
        <is>
          <t>Data</t>
        </is>
      </c>
      <c r="B5" s="13">
        <f>SUMIFS('Ventes (corrigé)'!$G$2:$G$29,'Ventes (corrigé)'!$H$2:$H$29,$A5,'Ventes (corrigé)'!$J$2:$J$29,2025)</f>
        <v/>
      </c>
      <c r="C5" s="13">
        <f>SUMIFS('Ventes (corrigé)'!$G$2:$G$29,'Ventes (corrigé)'!$H$2:$H$29,$A5,'Ventes (corrigé)'!$J$2:$J$29,2026)</f>
        <v/>
      </c>
      <c r="D5" s="13">
        <f>B5+C5</f>
        <v/>
      </c>
      <c r="E5" s="14">
        <f>D5/$D$7</f>
        <v/>
      </c>
    </row>
    <row r="6">
      <c r="A6" s="12" t="inlineStr">
        <is>
          <t>Tableur</t>
        </is>
      </c>
      <c r="B6" s="13">
        <f>SUMIFS('Ventes (corrigé)'!$G$2:$G$29,'Ventes (corrigé)'!$H$2:$H$29,$A6,'Ventes (corrigé)'!$J$2:$J$29,2025)</f>
        <v/>
      </c>
      <c r="C6" s="13">
        <f>SUMIFS('Ventes (corrigé)'!$G$2:$G$29,'Ventes (corrigé)'!$H$2:$H$29,$A6,'Ventes (corrigé)'!$J$2:$J$29,2026)</f>
        <v/>
      </c>
      <c r="D6" s="13">
        <f>B6+C6</f>
        <v/>
      </c>
      <c r="E6" s="14">
        <f>D6/$D$7</f>
        <v/>
      </c>
    </row>
    <row r="7">
      <c r="A7" s="3" t="inlineStr">
        <is>
          <t>Total général</t>
        </is>
      </c>
      <c r="B7" s="13">
        <f>SUM(B4:B6)</f>
        <v/>
      </c>
      <c r="C7" s="13">
        <f>SUM(C4:C6)</f>
        <v/>
      </c>
      <c r="D7" s="13">
        <f>SUM(D4:D6)</f>
        <v/>
      </c>
      <c r="E7" s="14">
        <f>SUM(E4:E6)</f>
        <v/>
      </c>
    </row>
    <row r="9">
      <c r="A9" s="1" t="inlineStr">
        <is>
          <t>KPI : CA 2026 par ville face à l'objectif (seuils 80 % et 100 %)</t>
        </is>
      </c>
    </row>
    <row r="11">
      <c r="A11" s="7" t="inlineStr">
        <is>
          <t>Ville</t>
        </is>
      </c>
      <c r="B11" s="7" t="inlineStr">
        <is>
          <t>CA 2026</t>
        </is>
      </c>
      <c r="C11" s="7" t="inlineStr">
        <is>
          <t>Objectif</t>
        </is>
      </c>
      <c r="D11" s="7" t="inlineStr">
        <is>
          <t>%</t>
        </is>
      </c>
      <c r="E11" s="7" t="inlineStr">
        <is>
          <t>État</t>
        </is>
      </c>
      <c r="F11" s="7" t="inlineStr">
        <is>
          <t>Nb sessions 2026</t>
        </is>
      </c>
    </row>
    <row r="12">
      <c r="A12" s="12" t="inlineStr">
        <is>
          <t>Arras</t>
        </is>
      </c>
      <c r="B12" s="13">
        <f>SUMIFS('Ventes (corrigé)'!$G$2:$G$29,'Ventes (corrigé)'!$I$2:$I$29,$A12,'Ventes (corrigé)'!$J$2:$J$29,2026)</f>
        <v/>
      </c>
      <c r="C12" s="13">
        <f>INDEX(Objectifs!$B$2:$B$6,MATCH(A12,Objectifs!$A$2:$A$6,0))</f>
        <v/>
      </c>
      <c r="D12" s="14">
        <f>B12/C12</f>
        <v/>
      </c>
      <c r="E12" s="11">
        <f>IF(D12&lt;0.8,"Rouge",IF(D12&lt;1,"Orange","Vert"))</f>
        <v/>
      </c>
      <c r="F12" s="11">
        <f>COUNTIFS('Ventes (corrigé)'!$I$2:$I$29,$A12,'Ventes (corrigé)'!$J$2:$J$29,2026)</f>
        <v/>
      </c>
    </row>
    <row r="13">
      <c r="A13" s="12" t="inlineStr">
        <is>
          <t>Béthune</t>
        </is>
      </c>
      <c r="B13" s="13">
        <f>SUMIFS('Ventes (corrigé)'!$G$2:$G$29,'Ventes (corrigé)'!$I$2:$I$29,$A13,'Ventes (corrigé)'!$J$2:$J$29,2026)</f>
        <v/>
      </c>
      <c r="C13" s="13">
        <f>INDEX(Objectifs!$B$2:$B$6,MATCH(A13,Objectifs!$A$2:$A$6,0))</f>
        <v/>
      </c>
      <c r="D13" s="14">
        <f>B13/C13</f>
        <v/>
      </c>
      <c r="E13" s="11">
        <f>IF(D13&lt;0.8,"Rouge",IF(D13&lt;1,"Orange","Vert"))</f>
        <v/>
      </c>
      <c r="F13" s="11">
        <f>COUNTIFS('Ventes (corrigé)'!$I$2:$I$29,$A13,'Ventes (corrigé)'!$J$2:$J$29,2026)</f>
        <v/>
      </c>
    </row>
    <row r="14">
      <c r="A14" s="12" t="inlineStr">
        <is>
          <t>Hesdin</t>
        </is>
      </c>
      <c r="B14" s="13">
        <f>SUMIFS('Ventes (corrigé)'!$G$2:$G$29,'Ventes (corrigé)'!$I$2:$I$29,$A14,'Ventes (corrigé)'!$J$2:$J$29,2026)</f>
        <v/>
      </c>
      <c r="C14" s="13">
        <f>INDEX(Objectifs!$B$2:$B$6,MATCH(A14,Objectifs!$A$2:$A$6,0))</f>
        <v/>
      </c>
      <c r="D14" s="14">
        <f>B14/C14</f>
        <v/>
      </c>
      <c r="E14" s="11">
        <f>IF(D14&lt;0.8,"Rouge",IF(D14&lt;1,"Orange","Vert"))</f>
        <v/>
      </c>
      <c r="F14" s="11">
        <f>COUNTIFS('Ventes (corrigé)'!$I$2:$I$29,$A14,'Ventes (corrigé)'!$J$2:$J$29,2026)</f>
        <v/>
      </c>
    </row>
    <row r="15">
      <c r="A15" s="12" t="inlineStr">
        <is>
          <t>Lens</t>
        </is>
      </c>
      <c r="B15" s="13">
        <f>SUMIFS('Ventes (corrigé)'!$G$2:$G$29,'Ventes (corrigé)'!$I$2:$I$29,$A15,'Ventes (corrigé)'!$J$2:$J$29,2026)</f>
        <v/>
      </c>
      <c r="C15" s="13">
        <f>INDEX(Objectifs!$B$2:$B$6,MATCH(A15,Objectifs!$A$2:$A$6,0))</f>
        <v/>
      </c>
      <c r="D15" s="14">
        <f>B15/C15</f>
        <v/>
      </c>
      <c r="E15" s="11">
        <f>IF(D15&lt;0.8,"Rouge",IF(D15&lt;1,"Orange","Vert"))</f>
        <v/>
      </c>
      <c r="F15" s="11">
        <f>COUNTIFS('Ventes (corrigé)'!$I$2:$I$29,$A15,'Ventes (corrigé)'!$J$2:$J$29,2026)</f>
        <v/>
      </c>
    </row>
    <row r="16">
      <c r="A16" s="12" t="inlineStr">
        <is>
          <t>Saint-Omer</t>
        </is>
      </c>
      <c r="B16" s="13">
        <f>SUMIFS('Ventes (corrigé)'!$G$2:$G$29,'Ventes (corrigé)'!$I$2:$I$29,$A16,'Ventes (corrigé)'!$J$2:$J$29,2026)</f>
        <v/>
      </c>
      <c r="C16" s="13">
        <f>INDEX(Objectifs!$B$2:$B$6,MATCH(A16,Objectifs!$A$2:$A$6,0))</f>
        <v/>
      </c>
      <c r="D16" s="14">
        <f>B16/C16</f>
        <v/>
      </c>
      <c r="E16" s="11">
        <f>IF(D16&lt;0.8,"Rouge",IF(D16&lt;1,"Orange","Vert"))</f>
        <v/>
      </c>
      <c r="F16" s="11">
        <f>COUNTIFS('Ventes (corrigé)'!$I$2:$I$29,$A16,'Ventes (corrigé)'!$J$2:$J$29,2026)</f>
        <v/>
      </c>
    </row>
    <row r="17">
      <c r="A17" s="3" t="inlineStr">
        <is>
          <t>Total général</t>
        </is>
      </c>
      <c r="B17" s="13">
        <f>SUM(B12:B16)</f>
        <v/>
      </c>
      <c r="C17" s="13">
        <f>SUM(C12:C16)</f>
        <v/>
      </c>
      <c r="D17" s="14">
        <f>B17/C17</f>
        <v/>
      </c>
    </row>
    <row r="19">
      <c r="A19" s="3" t="inlineStr">
        <is>
          <t>CA N-1 pour 2026 (= CA 2025)</t>
        </is>
      </c>
      <c r="D19" s="15">
        <f>B7</f>
        <v/>
      </c>
    </row>
    <row r="20">
      <c r="A20" s="3" t="inlineStr">
        <is>
          <t>Évolution 2026 / 2025</t>
        </is>
      </c>
      <c r="D20" s="16">
        <f>C7/B7-1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78" customWidth="1" min="3" max="3"/>
  </cols>
  <sheetData>
    <row r="1">
      <c r="A1" s="7" t="inlineStr">
        <is>
          <t>Élément</t>
        </is>
      </c>
      <c r="B1" s="7" t="inlineStr">
        <is>
          <t>Type</t>
        </is>
      </c>
      <c r="C1" s="7" t="inlineStr">
        <is>
          <t>Formule DAX (Excel en français : séparateur ;)</t>
        </is>
      </c>
    </row>
    <row r="2">
      <c r="A2" s="8" t="inlineStr">
        <is>
          <t>Montant</t>
        </is>
      </c>
      <c r="B2" s="8" t="inlineStr">
        <is>
          <t>Colonne calculée (tVentes)</t>
        </is>
      </c>
      <c r="C2" s="8" t="inlineStr">
        <is>
          <t>Formule =tVentes[Heures]*RELATED(tFormations[Tarif])</t>
        </is>
      </c>
    </row>
    <row r="3">
      <c r="A3" s="8" t="inlineStr">
        <is>
          <t>CA</t>
        </is>
      </c>
      <c r="B3" s="8" t="inlineStr">
        <is>
          <t>Mesure</t>
        </is>
      </c>
      <c r="C3" s="8" t="inlineStr">
        <is>
          <t>CA:=SUM(tVentes[Montant])</t>
        </is>
      </c>
    </row>
    <row r="4">
      <c r="A4" s="8" t="inlineStr">
        <is>
          <t>Nb sessions</t>
        </is>
      </c>
      <c r="B4" s="8" t="inlineStr">
        <is>
          <t>Mesure</t>
        </is>
      </c>
      <c r="C4" s="8" t="inlineStr">
        <is>
          <t>Nb sessions:=COUNTROWS(tVentes)</t>
        </is>
      </c>
    </row>
    <row r="5">
      <c r="A5" s="8" t="inlineStr">
        <is>
          <t>CA moyen</t>
        </is>
      </c>
      <c r="B5" s="8" t="inlineStr">
        <is>
          <t>Mesure</t>
        </is>
      </c>
      <c r="C5" s="8" t="inlineStr">
        <is>
          <t>CA moyen:=DIVIDE([CA];[Nb sessions])</t>
        </is>
      </c>
    </row>
    <row r="6">
      <c r="A6" s="8" t="inlineStr">
        <is>
          <t>% du CA</t>
        </is>
      </c>
      <c r="B6" s="8" t="inlineStr">
        <is>
          <t>Mesure</t>
        </is>
      </c>
      <c r="C6" s="8" t="inlineStr">
        <is>
          <t>% du CA:=DIVIDE([CA];CALCULATE([CA];ALL(tFormations)))</t>
        </is>
      </c>
    </row>
    <row r="7">
      <c r="A7" s="8" t="inlineStr">
        <is>
          <t>CA N-1</t>
        </is>
      </c>
      <c r="B7" s="8" t="inlineStr">
        <is>
          <t>Mesure</t>
        </is>
      </c>
      <c r="C7" s="8" t="inlineStr">
        <is>
          <t>CA N-1:=CALCULATE([CA];SAMEPERIODLASTYEAR(Calendrier[Date]))</t>
        </is>
      </c>
    </row>
    <row r="8">
      <c r="A8" s="8" t="inlineStr">
        <is>
          <t>CA 2026</t>
        </is>
      </c>
      <c r="B8" s="8" t="inlineStr">
        <is>
          <t>Mesure</t>
        </is>
      </c>
      <c r="C8" s="8" t="inlineStr">
        <is>
          <t>CA 2026:=CALCULATE([CA];Calendrier[Year]=2026)</t>
        </is>
      </c>
    </row>
    <row r="9">
      <c r="A9" s="8" t="inlineStr">
        <is>
          <t>Objectif</t>
        </is>
      </c>
      <c r="B9" s="8" t="inlineStr">
        <is>
          <t>Mesure</t>
        </is>
      </c>
      <c r="C9" s="8" t="inlineStr">
        <is>
          <t>Objectif:=SUM(tObjectifs[Objectif 2026])</t>
        </is>
      </c>
    </row>
    <row r="10">
      <c r="A10" s="8" t="inlineStr">
        <is>
          <t>KPI</t>
        </is>
      </c>
      <c r="B10" s="8" t="inlineStr">
        <is>
          <t>Indicateur</t>
        </is>
      </c>
      <c r="C10" s="8" t="inlineStr">
        <is>
          <t>Mesure de base [CA 2026], cible [Objectif], seuils 80 % et 100 %</t>
        </is>
      </c>
    </row>
    <row r="11">
      <c r="A11" s="8" t="inlineStr">
        <is>
          <t>CA sans colonne</t>
        </is>
      </c>
      <c r="B11" s="8" t="inlineStr">
        <is>
          <t>Mesure</t>
        </is>
      </c>
      <c r="C11" s="8" t="inlineStr">
        <is>
          <t>CA SUMX:=SUMX(tVentes;tVentes[Heures]*RELATED(tFormations[Tarif]))</t>
        </is>
      </c>
    </row>
    <row r="13">
      <c r="A13" s="2" t="inlineStr">
        <is>
          <t>La colonne Year est créée par Table de dates › Nouveau ; si vous l'avez renommée Année, adaptez la mesure CA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2026-09-28T12:39:53Z</dcterms:created>
  <dcterms:modified xmlns:dcterms="http://purl.org/dc/terms/" xmlns:xsi="http://www.w3.org/2001/XMLSchema-instance" xsi:type="dcterms:W3CDTF">2026-09-28T12:39:53Z</dcterms:modified>
</cp:coreProperties>
</file>